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74" i="1"/>
  <c r="G73"/>
  <c r="G75" s="1"/>
  <c r="G71"/>
  <c r="G70"/>
  <c r="G69"/>
  <c r="G68"/>
  <c r="G67"/>
  <c r="G66"/>
  <c r="G65"/>
  <c r="G72" s="1"/>
  <c r="G76" s="1"/>
  <c r="I74"/>
  <c r="H74"/>
  <c r="I73"/>
  <c r="I75" s="1"/>
  <c r="H73"/>
  <c r="H75" s="1"/>
  <c r="I71"/>
  <c r="H71"/>
  <c r="I70"/>
  <c r="H70"/>
  <c r="I69"/>
  <c r="H69"/>
  <c r="I68"/>
  <c r="H68"/>
  <c r="I67"/>
  <c r="H67"/>
  <c r="I66"/>
  <c r="I72" s="1"/>
  <c r="I76" s="1"/>
  <c r="H66"/>
  <c r="H72" s="1"/>
  <c r="H76" s="1"/>
  <c r="E74"/>
  <c r="D75"/>
  <c r="E71"/>
  <c r="E70"/>
  <c r="E69"/>
  <c r="E68"/>
  <c r="E67"/>
  <c r="F72"/>
  <c r="E66"/>
  <c r="D72"/>
  <c r="D76" s="1"/>
  <c r="G52"/>
  <c r="F52"/>
  <c r="E52"/>
  <c r="D52"/>
  <c r="G24"/>
  <c r="F24"/>
  <c r="E24"/>
  <c r="G20"/>
  <c r="F20"/>
  <c r="E20"/>
  <c r="D20"/>
  <c r="F13"/>
  <c r="G17"/>
  <c r="E17"/>
  <c r="E21" s="1"/>
  <c r="D17"/>
  <c r="D21" s="1"/>
  <c r="F10"/>
  <c r="G21" l="1"/>
  <c r="F17"/>
  <c r="F21" s="1"/>
  <c r="E72"/>
  <c r="F75"/>
  <c r="F76" s="1"/>
  <c r="E73"/>
  <c r="E75" l="1"/>
  <c r="E76" s="1"/>
</calcChain>
</file>

<file path=xl/sharedStrings.xml><?xml version="1.0" encoding="utf-8"?>
<sst xmlns="http://schemas.openxmlformats.org/spreadsheetml/2006/main" count="74" uniqueCount="38">
  <si>
    <t>Сметка за отчет</t>
  </si>
  <si>
    <t xml:space="preserve">Отчетна стойност </t>
  </si>
  <si>
    <t>Амортизация в края на периода</t>
  </si>
  <si>
    <t>Балансова стойност в края на периода</t>
  </si>
  <si>
    <t>Амортизация                (годишна)</t>
  </si>
  <si>
    <t>№ п/п</t>
  </si>
  <si>
    <t>Основно средство</t>
  </si>
  <si>
    <t>ЗЕМЯ И ТЕРЕНИ</t>
  </si>
  <si>
    <t>СЪОРАЖЕНИЯ</t>
  </si>
  <si>
    <t>СГРАДИ</t>
  </si>
  <si>
    <t>МАШИНИ И ОБОРУДВАНЕ</t>
  </si>
  <si>
    <t>ТРАНСПОРТНИ СРЕДСТВА</t>
  </si>
  <si>
    <t>СТОПАНСКИ ИНВЕНТАР</t>
  </si>
  <si>
    <t>ДРУГИ ДМА</t>
  </si>
  <si>
    <t>ОБЩО ДМА</t>
  </si>
  <si>
    <t>ЛИЦЕНЗИИ</t>
  </si>
  <si>
    <t>ПРОГРАМНИ ПРОДУКТИ</t>
  </si>
  <si>
    <t>ОБЩО НДМА</t>
  </si>
  <si>
    <t>ОБЩО ДА 2016</t>
  </si>
  <si>
    <t>ОБЩО ДА 2015</t>
  </si>
  <si>
    <t>ОБЩО ДА 2014</t>
  </si>
  <si>
    <t xml:space="preserve">  След прилагане на изискванията от Раздел ІІ "Регулаторна база на активите" от Указанията за образуване на цените на ЕЕ</t>
  </si>
  <si>
    <t>и ТЕ от комбинирано производство (чл.27.3 и чл.30), разчетите за 2016 год. придобиха следния вид:</t>
  </si>
  <si>
    <t xml:space="preserve">От съпоставката по години в двете по-горни таблици се забелязва трайна тенденция на намаляване балансовата стойност на ДА. Съотношението  на собствения капитал и ДА за отчетната 2016 г. е 0,89 при 0,93 за 2014 г., което е сигнал, че дружеството среща затруднения  в инвестирането на нови нетекущи активи. </t>
  </si>
  <si>
    <t>Поради това след двугодишното прилагане на  общия подход в Докладите от 2015 и 2016 г., разходите за амортизации за настоящия регулаторен период са изчислени на база отчетната стойност на активите  и съответните амортизационни квоти при 14 год. за активите в производството и 30 г. за активите  в преноса на топлинна енергия.</t>
  </si>
  <si>
    <t xml:space="preserve">Сметка </t>
  </si>
  <si>
    <t>Отчетна стойност      общо Т.ч.</t>
  </si>
  <si>
    <t>в т.ч:</t>
  </si>
  <si>
    <t>Годишна       Амортизация</t>
  </si>
  <si>
    <t>в производството</t>
  </si>
  <si>
    <t>в преноса</t>
  </si>
  <si>
    <t>ОБЩО ДА</t>
  </si>
  <si>
    <t>Ръководител ФИД:</t>
  </si>
  <si>
    <t>Изп.Директор:</t>
  </si>
  <si>
    <t>(П.Петрова)</t>
  </si>
  <si>
    <t>(С.Желев)</t>
  </si>
  <si>
    <t xml:space="preserve">"Топлофикация -  Русе "ЕАД  </t>
  </si>
  <si>
    <t xml:space="preserve">        Инвентарна книга на ДМА към 31.12.2016 год.</t>
  </si>
</sst>
</file>

<file path=xl/styles.xml><?xml version="1.0" encoding="utf-8"?>
<styleSheet xmlns="http://schemas.openxmlformats.org/spreadsheetml/2006/main">
  <numFmts count="3">
    <numFmt numFmtId="164" formatCode="#,##0\ _л_в"/>
    <numFmt numFmtId="165" formatCode="#,##0.000\ _л_в"/>
    <numFmt numFmtId="168" formatCode="#,##0.0\ _л_в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Arial"/>
      <family val="2"/>
    </font>
    <font>
      <sz val="16"/>
      <name val="Calibri"/>
      <family val="2"/>
      <scheme val="minor"/>
    </font>
    <font>
      <b/>
      <sz val="10"/>
      <name val="Arial"/>
      <family val="2"/>
    </font>
    <font>
      <b/>
      <sz val="8"/>
      <color indexed="56"/>
      <name val="Arial"/>
      <family val="2"/>
    </font>
    <font>
      <b/>
      <sz val="8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/>
      <diagonal/>
    </border>
    <border>
      <left style="thin">
        <color indexed="26"/>
      </left>
      <right/>
      <top style="thin">
        <color indexed="26"/>
      </top>
      <bottom style="thin">
        <color indexed="28"/>
      </bottom>
      <diagonal/>
    </border>
    <border>
      <left style="thin">
        <color indexed="26"/>
      </left>
      <right style="thin">
        <color indexed="26"/>
      </right>
      <top/>
      <bottom style="thin">
        <color indexed="28"/>
      </bottom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thin">
        <color indexed="28"/>
      </left>
      <right style="thin">
        <color indexed="28"/>
      </right>
      <top style="thin">
        <color indexed="2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28"/>
      </right>
      <top style="medium">
        <color indexed="64"/>
      </top>
      <bottom style="medium">
        <color indexed="64"/>
      </bottom>
      <diagonal/>
    </border>
    <border>
      <left style="thin">
        <color indexed="28"/>
      </left>
      <right style="thin">
        <color indexed="28"/>
      </right>
      <top style="medium">
        <color indexed="64"/>
      </top>
      <bottom style="medium">
        <color indexed="64"/>
      </bottom>
      <diagonal/>
    </border>
    <border>
      <left style="thin">
        <color indexed="28"/>
      </left>
      <right style="thin">
        <color indexed="28"/>
      </right>
      <top/>
      <bottom style="thin">
        <color indexed="28"/>
      </bottom>
      <diagonal/>
    </border>
    <border>
      <left style="medium">
        <color indexed="64"/>
      </left>
      <right style="thin">
        <color indexed="28"/>
      </right>
      <top style="medium">
        <color indexed="64"/>
      </top>
      <bottom/>
      <diagonal/>
    </border>
    <border>
      <left style="thin">
        <color indexed="28"/>
      </left>
      <right style="thin">
        <color indexed="28"/>
      </right>
      <top style="medium">
        <color indexed="64"/>
      </top>
      <bottom/>
      <diagonal/>
    </border>
    <border>
      <left style="thin">
        <color indexed="2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8"/>
      </right>
      <top/>
      <bottom style="medium">
        <color indexed="64"/>
      </bottom>
      <diagonal/>
    </border>
    <border>
      <left style="thin">
        <color indexed="28"/>
      </left>
      <right style="thin">
        <color indexed="28"/>
      </right>
      <top/>
      <bottom style="medium">
        <color indexed="64"/>
      </bottom>
      <diagonal/>
    </border>
    <border>
      <left style="thin">
        <color indexed="2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/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4" fillId="2" borderId="2" xfId="0" applyNumberFormat="1" applyFont="1" applyFill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top" wrapText="1"/>
    </xf>
    <xf numFmtId="164" fontId="6" fillId="0" borderId="6" xfId="0" applyNumberFormat="1" applyFont="1" applyFill="1" applyBorder="1" applyAlignment="1">
      <alignment horizontal="right" vertical="top" wrapText="1"/>
    </xf>
    <xf numFmtId="164" fontId="6" fillId="0" borderId="6" xfId="0" applyNumberFormat="1" applyFont="1" applyFill="1" applyBorder="1" applyAlignment="1">
      <alignment horizontal="right" vertical="top"/>
    </xf>
    <xf numFmtId="1" fontId="5" fillId="0" borderId="7" xfId="0" applyNumberFormat="1" applyFont="1" applyFill="1" applyBorder="1" applyAlignment="1">
      <alignment horizontal="left" vertical="top" wrapText="1"/>
    </xf>
    <xf numFmtId="165" fontId="6" fillId="0" borderId="7" xfId="0" applyNumberFormat="1" applyFont="1" applyFill="1" applyBorder="1" applyAlignment="1">
      <alignment horizontal="right" vertical="top" wrapText="1"/>
    </xf>
    <xf numFmtId="164" fontId="6" fillId="0" borderId="7" xfId="0" applyNumberFormat="1" applyFont="1" applyFill="1" applyBorder="1" applyAlignment="1">
      <alignment horizontal="right" vertical="top" wrapText="1"/>
    </xf>
    <xf numFmtId="1" fontId="5" fillId="0" borderId="8" xfId="0" applyNumberFormat="1" applyFont="1" applyFill="1" applyBorder="1" applyAlignment="1">
      <alignment horizontal="right" vertical="top" wrapText="1"/>
    </xf>
    <xf numFmtId="0" fontId="0" fillId="0" borderId="9" xfId="0" applyBorder="1" applyAlignment="1">
      <alignment horizontal="right" vertical="top" wrapText="1"/>
    </xf>
    <xf numFmtId="164" fontId="6" fillId="0" borderId="10" xfId="0" applyNumberFormat="1" applyFont="1" applyFill="1" applyBorder="1" applyAlignment="1">
      <alignment horizontal="right" vertical="top" wrapText="1"/>
    </xf>
    <xf numFmtId="1" fontId="5" fillId="0" borderId="11" xfId="0" applyNumberFormat="1" applyFont="1" applyFill="1" applyBorder="1" applyAlignment="1">
      <alignment horizontal="left" vertical="top" wrapText="1"/>
    </xf>
    <xf numFmtId="1" fontId="5" fillId="0" borderId="0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164" fontId="5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/>
    <xf numFmtId="164" fontId="5" fillId="0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Fill="1" applyBorder="1" applyAlignment="1">
      <alignment horizontal="right" vertical="top"/>
    </xf>
    <xf numFmtId="164" fontId="5" fillId="0" borderId="7" xfId="0" applyNumberFormat="1" applyFont="1" applyFill="1" applyBorder="1" applyAlignment="1">
      <alignment horizontal="right" vertical="top" wrapText="1"/>
    </xf>
    <xf numFmtId="164" fontId="5" fillId="0" borderId="10" xfId="0" applyNumberFormat="1" applyFont="1" applyFill="1" applyBorder="1" applyAlignment="1">
      <alignment horizontal="right" vertical="top" wrapText="1"/>
    </xf>
    <xf numFmtId="164" fontId="5" fillId="0" borderId="1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1" fontId="5" fillId="0" borderId="12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right" vertical="top"/>
    </xf>
    <xf numFmtId="168" fontId="5" fillId="0" borderId="10" xfId="0" applyNumberFormat="1" applyFont="1" applyFill="1" applyBorder="1" applyAlignment="1">
      <alignment horizontal="right" vertical="top" wrapText="1"/>
    </xf>
    <xf numFmtId="0" fontId="0" fillId="0" borderId="0" xfId="0"/>
    <xf numFmtId="1" fontId="5" fillId="0" borderId="8" xfId="0" applyNumberFormat="1" applyFont="1" applyFill="1" applyBorder="1" applyAlignment="1">
      <alignment horizontal="right" vertical="top" wrapText="1"/>
    </xf>
    <xf numFmtId="0" fontId="0" fillId="0" borderId="9" xfId="0" applyBorder="1" applyAlignment="1">
      <alignment horizontal="right" vertical="top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84"/>
  <sheetViews>
    <sheetView tabSelected="1" workbookViewId="0">
      <selection activeCell="F21" sqref="F21"/>
    </sheetView>
  </sheetViews>
  <sheetFormatPr defaultRowHeight="15"/>
  <cols>
    <col min="1" max="1" width="4.7109375" customWidth="1"/>
    <col min="2" max="2" width="7.85546875" customWidth="1"/>
    <col min="3" max="3" width="25.42578125" customWidth="1"/>
    <col min="4" max="4" width="14.85546875" customWidth="1"/>
    <col min="5" max="5" width="15.42578125" customWidth="1"/>
    <col min="6" max="6" width="13.28515625" customWidth="1"/>
    <col min="7" max="7" width="14.140625" customWidth="1"/>
  </cols>
  <sheetData>
    <row r="3" spans="2:7">
      <c r="B3" s="1"/>
      <c r="C3" s="1"/>
      <c r="D3" s="1"/>
      <c r="E3" s="1"/>
      <c r="F3" s="1"/>
      <c r="G3" s="1"/>
    </row>
    <row r="4" spans="2:7" ht="20.25">
      <c r="B4" s="2" t="s">
        <v>36</v>
      </c>
      <c r="C4" s="43"/>
      <c r="D4" s="43"/>
      <c r="E4" s="43"/>
      <c r="F4" s="43"/>
      <c r="G4" s="43"/>
    </row>
    <row r="7" spans="2:7" ht="21">
      <c r="B7" s="3" t="s">
        <v>37</v>
      </c>
      <c r="C7" s="4"/>
      <c r="D7" s="4"/>
      <c r="E7" s="4"/>
      <c r="F7" s="4"/>
      <c r="G7" s="4"/>
    </row>
    <row r="8" spans="2:7" ht="38.25">
      <c r="B8" s="5" t="s">
        <v>0</v>
      </c>
      <c r="C8" s="5"/>
      <c r="D8" s="6" t="s">
        <v>1</v>
      </c>
      <c r="E8" s="6" t="s">
        <v>2</v>
      </c>
      <c r="F8" s="6" t="s">
        <v>3</v>
      </c>
      <c r="G8" s="6" t="s">
        <v>4</v>
      </c>
    </row>
    <row r="9" spans="2:7">
      <c r="B9" s="5" t="s">
        <v>5</v>
      </c>
      <c r="C9" s="7" t="s">
        <v>6</v>
      </c>
      <c r="D9" s="8"/>
      <c r="E9" s="8"/>
      <c r="F9" s="8"/>
      <c r="G9" s="8"/>
    </row>
    <row r="10" spans="2:7">
      <c r="B10" s="9">
        <v>201</v>
      </c>
      <c r="C10" s="9" t="s">
        <v>7</v>
      </c>
      <c r="D10" s="10">
        <v>4144.8954999999996</v>
      </c>
      <c r="E10" s="10"/>
      <c r="F10" s="10">
        <f>D10-E10</f>
        <v>4144.8954999999996</v>
      </c>
      <c r="G10" s="11"/>
    </row>
    <row r="11" spans="2:7">
      <c r="B11" s="9">
        <v>202</v>
      </c>
      <c r="C11" s="9" t="s">
        <v>8</v>
      </c>
      <c r="D11" s="10">
        <v>14801.4836</v>
      </c>
      <c r="E11" s="10">
        <v>5700.8317500000021</v>
      </c>
      <c r="F11" s="10">
        <v>9100.651850000002</v>
      </c>
      <c r="G11" s="10">
        <v>662.86759000000018</v>
      </c>
    </row>
    <row r="12" spans="2:7">
      <c r="B12" s="9">
        <v>203</v>
      </c>
      <c r="C12" s="9" t="s">
        <v>9</v>
      </c>
      <c r="D12" s="10">
        <v>10800.028259999997</v>
      </c>
      <c r="E12" s="10">
        <v>2195.4604400000007</v>
      </c>
      <c r="F12" s="10">
        <v>8604.5678200000002</v>
      </c>
      <c r="G12" s="10">
        <v>314.81940999999989</v>
      </c>
    </row>
    <row r="13" spans="2:7">
      <c r="B13" s="9">
        <v>204</v>
      </c>
      <c r="C13" s="9" t="s">
        <v>10</v>
      </c>
      <c r="D13" s="10">
        <v>65537.422290000468</v>
      </c>
      <c r="E13" s="10">
        <v>39352.248590000003</v>
      </c>
      <c r="F13" s="10">
        <f>D13-E13</f>
        <v>26185.173700000465</v>
      </c>
      <c r="G13" s="10">
        <v>5527.3111799999997</v>
      </c>
    </row>
    <row r="14" spans="2:7">
      <c r="B14" s="9">
        <v>205</v>
      </c>
      <c r="C14" s="9" t="s">
        <v>11</v>
      </c>
      <c r="D14" s="10">
        <v>496.17613999999998</v>
      </c>
      <c r="E14" s="10">
        <v>364.67171999999999</v>
      </c>
      <c r="F14" s="10">
        <v>131.50441999999998</v>
      </c>
      <c r="G14" s="10">
        <v>47.594439999999992</v>
      </c>
    </row>
    <row r="15" spans="2:7">
      <c r="B15" s="9">
        <v>206</v>
      </c>
      <c r="C15" s="9" t="s">
        <v>12</v>
      </c>
      <c r="D15" s="10">
        <v>227.67785000000001</v>
      </c>
      <c r="E15" s="10">
        <v>223.06645999999998</v>
      </c>
      <c r="F15" s="10">
        <v>4.6113900000000001</v>
      </c>
      <c r="G15" s="10">
        <v>5.0878500000000004</v>
      </c>
    </row>
    <row r="16" spans="2:7" ht="15.75" thickBot="1">
      <c r="B16" s="12">
        <v>209</v>
      </c>
      <c r="C16" s="12" t="s">
        <v>13</v>
      </c>
      <c r="D16" s="13">
        <v>1.61</v>
      </c>
      <c r="E16" s="13">
        <v>1.61</v>
      </c>
      <c r="F16" s="10">
        <v>0</v>
      </c>
      <c r="G16" s="14">
        <v>0</v>
      </c>
    </row>
    <row r="17" spans="2:7" ht="15.75" thickBot="1">
      <c r="B17" s="15" t="s">
        <v>14</v>
      </c>
      <c r="C17" s="16"/>
      <c r="D17" s="17">
        <f>SUM(D10:D16)</f>
        <v>96009.293640000455</v>
      </c>
      <c r="E17" s="17">
        <f t="shared" ref="E17:G17" si="0">SUM(E10:E16)</f>
        <v>47837.888960000004</v>
      </c>
      <c r="F17" s="17">
        <f t="shared" si="0"/>
        <v>48171.404680000465</v>
      </c>
      <c r="G17" s="17">
        <f t="shared" si="0"/>
        <v>6557.6804699999993</v>
      </c>
    </row>
    <row r="18" spans="2:7">
      <c r="B18" s="18">
        <v>213</v>
      </c>
      <c r="C18" s="18" t="s">
        <v>15</v>
      </c>
      <c r="D18" s="14">
        <v>330.34492999999998</v>
      </c>
      <c r="E18" s="14">
        <v>316.06021999999996</v>
      </c>
      <c r="F18" s="10">
        <v>14.284709999999999</v>
      </c>
      <c r="G18" s="14">
        <v>42.111059999999988</v>
      </c>
    </row>
    <row r="19" spans="2:7" ht="15.75" thickBot="1">
      <c r="B19" s="12">
        <v>214</v>
      </c>
      <c r="C19" s="12" t="s">
        <v>16</v>
      </c>
      <c r="D19" s="14">
        <v>638.75688000000002</v>
      </c>
      <c r="E19" s="14">
        <v>480.26318000000009</v>
      </c>
      <c r="F19" s="14">
        <v>158.49370000000002</v>
      </c>
      <c r="G19" s="14">
        <v>68.045669999999987</v>
      </c>
    </row>
    <row r="20" spans="2:7" ht="15.75" thickBot="1">
      <c r="B20" s="15" t="s">
        <v>17</v>
      </c>
      <c r="C20" s="16"/>
      <c r="D20" s="17">
        <f>D18+D19</f>
        <v>969.10181</v>
      </c>
      <c r="E20" s="17">
        <f t="shared" ref="E20:G20" si="1">E18+E19</f>
        <v>796.32339999999999</v>
      </c>
      <c r="F20" s="17">
        <f t="shared" si="1"/>
        <v>172.77841000000001</v>
      </c>
      <c r="G20" s="17">
        <f t="shared" si="1"/>
        <v>110.15672999999998</v>
      </c>
    </row>
    <row r="21" spans="2:7" ht="15.75" thickBot="1">
      <c r="B21" s="15" t="s">
        <v>18</v>
      </c>
      <c r="C21" s="16"/>
      <c r="D21" s="17">
        <f>D17+D20</f>
        <v>96978.395450000447</v>
      </c>
      <c r="E21" s="17">
        <f t="shared" ref="E21:G21" si="2">E17+E20</f>
        <v>48634.212360000005</v>
      </c>
      <c r="F21" s="17">
        <f t="shared" si="2"/>
        <v>48344.183090000464</v>
      </c>
      <c r="G21" s="17">
        <f t="shared" si="2"/>
        <v>6667.837199999999</v>
      </c>
    </row>
    <row r="22" spans="2:7" ht="15.75" thickBot="1">
      <c r="B22" s="19"/>
      <c r="C22" s="20"/>
      <c r="D22" s="21"/>
      <c r="E22" s="21"/>
      <c r="F22" s="21"/>
      <c r="G22" s="21"/>
    </row>
    <row r="23" spans="2:7" ht="15.75" thickBot="1">
      <c r="B23" s="15" t="s">
        <v>19</v>
      </c>
      <c r="C23" s="16"/>
      <c r="D23" s="17">
        <v>98720.172740000417</v>
      </c>
      <c r="E23" s="17">
        <v>43447.177429999763</v>
      </c>
      <c r="F23" s="17">
        <v>55272.995310000661</v>
      </c>
      <c r="G23" s="17">
        <v>7454.3228299999428</v>
      </c>
    </row>
    <row r="24" spans="2:7" ht="15.75" thickBot="1">
      <c r="B24" s="15" t="s">
        <v>20</v>
      </c>
      <c r="C24" s="16"/>
      <c r="D24" s="17">
        <v>98397.842550000001</v>
      </c>
      <c r="E24" s="17">
        <f>36048254.29/1000</f>
        <v>36048.254289999997</v>
      </c>
      <c r="F24" s="17">
        <f>62349588.26/1000</f>
        <v>62349.588259999997</v>
      </c>
      <c r="G24" s="17">
        <f>7982128.02/1000</f>
        <v>7982.1280199999992</v>
      </c>
    </row>
    <row r="25" spans="2:7">
      <c r="B25" s="19"/>
      <c r="C25" s="20"/>
      <c r="D25" s="21"/>
      <c r="E25" s="21"/>
      <c r="F25" s="21"/>
      <c r="G25" s="21"/>
    </row>
    <row r="26" spans="2:7">
      <c r="B26" t="s">
        <v>21</v>
      </c>
    </row>
    <row r="27" spans="2:7">
      <c r="B27" t="s">
        <v>22</v>
      </c>
    </row>
    <row r="36" spans="2:7" ht="38.25">
      <c r="B36" s="5" t="s">
        <v>0</v>
      </c>
      <c r="C36" s="5"/>
      <c r="D36" s="6" t="s">
        <v>1</v>
      </c>
      <c r="E36" s="6" t="s">
        <v>2</v>
      </c>
      <c r="F36" s="6" t="s">
        <v>3</v>
      </c>
      <c r="G36" s="6" t="s">
        <v>4</v>
      </c>
    </row>
    <row r="37" spans="2:7">
      <c r="B37" s="5" t="s">
        <v>5</v>
      </c>
      <c r="C37" s="7" t="s">
        <v>6</v>
      </c>
      <c r="D37" s="8"/>
      <c r="E37" s="8"/>
      <c r="F37" s="8"/>
      <c r="G37" s="8"/>
    </row>
    <row r="38" spans="2:7">
      <c r="B38" s="9">
        <v>201</v>
      </c>
      <c r="C38" s="9" t="s">
        <v>7</v>
      </c>
      <c r="D38" s="23">
        <v>2566.9229999999998</v>
      </c>
      <c r="E38" s="23">
        <v>0</v>
      </c>
      <c r="F38" s="23">
        <v>2566.9229999999998</v>
      </c>
      <c r="G38" s="24">
        <v>0</v>
      </c>
    </row>
    <row r="39" spans="2:7">
      <c r="B39" s="9">
        <v>202</v>
      </c>
      <c r="C39" s="9" t="s">
        <v>8</v>
      </c>
      <c r="D39" s="23">
        <v>9975.6787468159982</v>
      </c>
      <c r="E39" s="23">
        <v>3201.7486100619994</v>
      </c>
      <c r="F39" s="23">
        <v>6773.9301367539992</v>
      </c>
      <c r="G39" s="23">
        <v>412.77871467999972</v>
      </c>
    </row>
    <row r="40" spans="2:7">
      <c r="B40" s="9">
        <v>203</v>
      </c>
      <c r="C40" s="9" t="s">
        <v>9</v>
      </c>
      <c r="D40" s="23">
        <v>5155.3560653860013</v>
      </c>
      <c r="E40" s="23">
        <v>1009.8537556920005</v>
      </c>
      <c r="F40" s="23">
        <v>4145.5023096940004</v>
      </c>
      <c r="G40" s="23">
        <v>146.88140981400002</v>
      </c>
    </row>
    <row r="41" spans="2:7">
      <c r="B41" s="9">
        <v>204</v>
      </c>
      <c r="C41" s="9" t="s">
        <v>10</v>
      </c>
      <c r="D41" s="23">
        <v>42993.090381818343</v>
      </c>
      <c r="E41" s="23">
        <v>21556.036599288014</v>
      </c>
      <c r="F41" s="23">
        <v>21437.053782530329</v>
      </c>
      <c r="G41" s="23">
        <v>3593.8357640779891</v>
      </c>
    </row>
    <row r="42" spans="2:7">
      <c r="B42" s="9">
        <v>205</v>
      </c>
      <c r="C42" s="9" t="s">
        <v>11</v>
      </c>
      <c r="D42" s="23">
        <v>94.930260450000006</v>
      </c>
      <c r="E42" s="23">
        <v>70.546098263999994</v>
      </c>
      <c r="F42" s="23">
        <v>24.384162186000012</v>
      </c>
      <c r="G42" s="23">
        <v>11.945309832</v>
      </c>
    </row>
    <row r="43" spans="2:7">
      <c r="B43" s="9">
        <v>206</v>
      </c>
      <c r="C43" s="9" t="s">
        <v>12</v>
      </c>
      <c r="D43" s="23">
        <v>3.1636866060000002</v>
      </c>
      <c r="E43" s="23">
        <v>1.6957554719999999</v>
      </c>
      <c r="F43" s="23">
        <v>1.4679311340000003</v>
      </c>
      <c r="G43" s="23">
        <v>0.87162100200000014</v>
      </c>
    </row>
    <row r="44" spans="2:7" ht="15.75" thickBot="1">
      <c r="B44" s="12">
        <v>209</v>
      </c>
      <c r="C44" s="12" t="s">
        <v>13</v>
      </c>
      <c r="D44" s="23">
        <v>0</v>
      </c>
      <c r="E44" s="23">
        <v>0</v>
      </c>
      <c r="F44" s="25">
        <v>0</v>
      </c>
      <c r="G44" s="23">
        <v>0</v>
      </c>
    </row>
    <row r="45" spans="2:7" ht="15.75" thickBot="1">
      <c r="B45" s="15" t="s">
        <v>14</v>
      </c>
      <c r="C45" s="16"/>
      <c r="D45" s="26">
        <v>60789.142141076343</v>
      </c>
      <c r="E45" s="26">
        <v>25839.880818778012</v>
      </c>
      <c r="F45" s="26">
        <v>34949.261322298327</v>
      </c>
      <c r="G45" s="26">
        <v>4166.3128194059891</v>
      </c>
    </row>
    <row r="46" spans="2:7">
      <c r="B46" s="18">
        <v>213</v>
      </c>
      <c r="C46" s="18" t="s">
        <v>15</v>
      </c>
      <c r="D46" s="25">
        <v>34.520000000000003</v>
      </c>
      <c r="E46" s="25">
        <v>21.329690000000003</v>
      </c>
      <c r="F46" s="27">
        <v>13.19031</v>
      </c>
      <c r="G46" s="27">
        <v>2.6337600000000001</v>
      </c>
    </row>
    <row r="47" spans="2:7" ht="15.75" thickBot="1">
      <c r="B47" s="12">
        <v>214</v>
      </c>
      <c r="C47" s="12" t="s">
        <v>16</v>
      </c>
      <c r="D47" s="25">
        <v>332.04629</v>
      </c>
      <c r="E47" s="25">
        <v>192.45673000000002</v>
      </c>
      <c r="F47" s="25">
        <v>139.58955999999998</v>
      </c>
      <c r="G47" s="25">
        <v>49.141529999999996</v>
      </c>
    </row>
    <row r="48" spans="2:7" ht="15.75" thickBot="1">
      <c r="B48" s="15" t="s">
        <v>17</v>
      </c>
      <c r="C48" s="16"/>
      <c r="D48" s="26">
        <v>366.56628999999998</v>
      </c>
      <c r="E48" s="26">
        <v>213.78642000000002</v>
      </c>
      <c r="F48" s="26">
        <v>152.77986999999999</v>
      </c>
      <c r="G48" s="26">
        <v>51.775289999999998</v>
      </c>
    </row>
    <row r="49" spans="2:9" ht="15.75" thickBot="1">
      <c r="B49" s="15" t="s">
        <v>18</v>
      </c>
      <c r="C49" s="16"/>
      <c r="D49" s="26">
        <v>61155.708431076346</v>
      </c>
      <c r="E49" s="26">
        <v>26053.667238778013</v>
      </c>
      <c r="F49" s="26">
        <v>35102.041192298326</v>
      </c>
      <c r="G49" s="26">
        <v>4218.0881094059887</v>
      </c>
    </row>
    <row r="50" spans="2:9" ht="15.75" thickBot="1">
      <c r="B50" s="44"/>
      <c r="C50" s="45"/>
      <c r="D50" s="26"/>
      <c r="E50" s="26"/>
      <c r="F50" s="26"/>
      <c r="G50" s="26"/>
    </row>
    <row r="51" spans="2:9" ht="15.75" thickBot="1">
      <c r="B51" s="15" t="s">
        <v>19</v>
      </c>
      <c r="C51" s="16"/>
      <c r="D51" s="26">
        <v>63307.513259532294</v>
      </c>
      <c r="E51" s="26">
        <v>23751.403205133818</v>
      </c>
      <c r="F51" s="26">
        <v>39556.110054398479</v>
      </c>
      <c r="G51" s="26">
        <v>4654.9549442819689</v>
      </c>
    </row>
    <row r="52" spans="2:9" ht="15.75" thickBot="1">
      <c r="B52" s="15" t="s">
        <v>20</v>
      </c>
      <c r="C52" s="16"/>
      <c r="D52" s="26">
        <f>64000974.92/1000</f>
        <v>64000.974920000001</v>
      </c>
      <c r="E52" s="26">
        <f>21147906.53/1000</f>
        <v>21147.90653</v>
      </c>
      <c r="F52" s="26">
        <f>42853068.39/1000</f>
        <v>42853.06839</v>
      </c>
      <c r="G52" s="26">
        <f>5065830.39/1000</f>
        <v>5065.8303900000001</v>
      </c>
    </row>
    <row r="53" spans="2:9">
      <c r="B53" s="19"/>
      <c r="C53" s="19"/>
      <c r="D53" s="21"/>
      <c r="E53" s="21"/>
      <c r="F53" s="21"/>
      <c r="G53" s="21"/>
    </row>
    <row r="54" spans="2:9" ht="46.5" customHeight="1">
      <c r="B54" s="28" t="s">
        <v>23</v>
      </c>
      <c r="C54" s="28"/>
      <c r="D54" s="28"/>
      <c r="E54" s="28"/>
      <c r="F54" s="28"/>
      <c r="G54" s="28"/>
      <c r="H54" s="1"/>
    </row>
    <row r="55" spans="2:9" ht="45" customHeight="1">
      <c r="B55" s="28" t="s">
        <v>24</v>
      </c>
      <c r="C55" s="28"/>
      <c r="D55" s="28"/>
      <c r="E55" s="28"/>
      <c r="F55" s="28"/>
      <c r="G55" s="28"/>
      <c r="H55" s="1"/>
    </row>
    <row r="56" spans="2:9">
      <c r="B56" s="29"/>
      <c r="C56" s="29"/>
      <c r="D56" s="29"/>
      <c r="E56" s="29"/>
      <c r="F56" s="29"/>
      <c r="G56" s="29"/>
    </row>
    <row r="57" spans="2:9">
      <c r="B57" s="29"/>
      <c r="C57" s="29"/>
      <c r="D57" s="29"/>
      <c r="E57" s="29"/>
      <c r="F57" s="29"/>
      <c r="G57" s="29"/>
    </row>
    <row r="58" spans="2:9">
      <c r="B58" s="29"/>
      <c r="C58" s="29"/>
      <c r="D58" s="29"/>
      <c r="E58" s="29"/>
      <c r="F58" s="29"/>
      <c r="G58" s="29"/>
    </row>
    <row r="59" spans="2:9">
      <c r="B59" s="29"/>
      <c r="C59" s="29"/>
      <c r="D59" s="29"/>
      <c r="E59" s="29"/>
      <c r="F59" s="29"/>
      <c r="G59" s="29"/>
    </row>
    <row r="60" spans="2:9">
      <c r="B60" s="30"/>
      <c r="C60" s="30"/>
      <c r="D60" s="30"/>
      <c r="E60" s="30"/>
      <c r="F60" s="30"/>
      <c r="G60" s="30"/>
    </row>
    <row r="61" spans="2:9">
      <c r="B61" s="31"/>
      <c r="C61" s="31"/>
      <c r="D61" s="21"/>
      <c r="E61" s="21"/>
      <c r="F61" s="21"/>
      <c r="G61" s="21"/>
    </row>
    <row r="62" spans="2:9" ht="15.75" thickBot="1">
      <c r="B62" s="22"/>
      <c r="C62" s="22"/>
      <c r="D62" s="22"/>
      <c r="E62" s="22"/>
      <c r="F62" s="22"/>
      <c r="G62" s="22"/>
    </row>
    <row r="63" spans="2:9" ht="15.75" thickBot="1">
      <c r="B63" s="32" t="s">
        <v>25</v>
      </c>
      <c r="C63" s="33" t="s">
        <v>6</v>
      </c>
      <c r="D63" s="33" t="s">
        <v>26</v>
      </c>
      <c r="E63" s="34" t="s">
        <v>27</v>
      </c>
      <c r="F63" s="35"/>
      <c r="G63" s="33" t="s">
        <v>28</v>
      </c>
      <c r="H63" s="34" t="s">
        <v>27</v>
      </c>
      <c r="I63" s="36"/>
    </row>
    <row r="64" spans="2:9" ht="34.5" thickBot="1">
      <c r="B64" s="37"/>
      <c r="C64" s="38"/>
      <c r="D64" s="38"/>
      <c r="E64" s="39" t="s">
        <v>29</v>
      </c>
      <c r="F64" s="39" t="s">
        <v>30</v>
      </c>
      <c r="G64" s="38"/>
      <c r="H64" s="39" t="s">
        <v>29</v>
      </c>
      <c r="I64" s="40" t="s">
        <v>30</v>
      </c>
    </row>
    <row r="65" spans="2:9">
      <c r="B65" s="18">
        <v>201</v>
      </c>
      <c r="C65" s="18" t="s">
        <v>7</v>
      </c>
      <c r="D65" s="27">
        <v>2566.9229999999998</v>
      </c>
      <c r="E65" s="27">
        <v>2566.9229999999998</v>
      </c>
      <c r="F65" s="27"/>
      <c r="G65" s="27">
        <f>H65+I65</f>
        <v>0</v>
      </c>
      <c r="H65" s="41"/>
      <c r="I65" s="41"/>
    </row>
    <row r="66" spans="2:9">
      <c r="B66" s="9">
        <v>202</v>
      </c>
      <c r="C66" s="9" t="s">
        <v>8</v>
      </c>
      <c r="D66" s="23">
        <v>9975.6787468159982</v>
      </c>
      <c r="E66" s="23">
        <f>D66-F66</f>
        <v>9914.8518468159982</v>
      </c>
      <c r="F66" s="23">
        <v>60.826900000000009</v>
      </c>
      <c r="G66" s="23">
        <f t="shared" ref="G66:G71" si="3">H66+I66</f>
        <v>710.23126667733322</v>
      </c>
      <c r="H66" s="23">
        <f>E66/14</f>
        <v>708.2037033439999</v>
      </c>
      <c r="I66" s="23">
        <f>F66/30</f>
        <v>2.0275633333333336</v>
      </c>
    </row>
    <row r="67" spans="2:9">
      <c r="B67" s="9">
        <v>203</v>
      </c>
      <c r="C67" s="9" t="s">
        <v>9</v>
      </c>
      <c r="D67" s="23">
        <v>5155.3560653860013</v>
      </c>
      <c r="E67" s="23">
        <f t="shared" ref="E67:E71" si="4">D67-F67</f>
        <v>4502.5523353860017</v>
      </c>
      <c r="F67" s="23">
        <v>652.80372999999997</v>
      </c>
      <c r="G67" s="23">
        <f t="shared" si="3"/>
        <v>343.37100543233345</v>
      </c>
      <c r="H67" s="23">
        <f t="shared" ref="H67:H71" si="5">E67/14</f>
        <v>321.6108810990001</v>
      </c>
      <c r="I67" s="23">
        <f t="shared" ref="I67:I71" si="6">F67/30</f>
        <v>21.760124333333334</v>
      </c>
    </row>
    <row r="68" spans="2:9">
      <c r="B68" s="9">
        <v>204</v>
      </c>
      <c r="C68" s="9" t="s">
        <v>10</v>
      </c>
      <c r="D68" s="23">
        <v>42993.090381818343</v>
      </c>
      <c r="E68" s="23">
        <f t="shared" si="4"/>
        <v>26886.063361818306</v>
      </c>
      <c r="F68" s="23">
        <v>16107.02702000004</v>
      </c>
      <c r="G68" s="23">
        <f t="shared" si="3"/>
        <v>2457.3339979394041</v>
      </c>
      <c r="H68" s="23">
        <f t="shared" si="5"/>
        <v>1920.4330972727362</v>
      </c>
      <c r="I68" s="23">
        <f t="shared" si="6"/>
        <v>536.90090066666801</v>
      </c>
    </row>
    <row r="69" spans="2:9">
      <c r="B69" s="9">
        <v>205</v>
      </c>
      <c r="C69" s="9" t="s">
        <v>11</v>
      </c>
      <c r="D69" s="23">
        <v>94.930260450000006</v>
      </c>
      <c r="E69" s="23">
        <f t="shared" si="4"/>
        <v>94.930260450000006</v>
      </c>
      <c r="F69" s="23"/>
      <c r="G69" s="23">
        <f t="shared" si="3"/>
        <v>6.7807328892857148</v>
      </c>
      <c r="H69" s="23">
        <f t="shared" si="5"/>
        <v>6.7807328892857148</v>
      </c>
      <c r="I69" s="23">
        <f t="shared" si="6"/>
        <v>0</v>
      </c>
    </row>
    <row r="70" spans="2:9">
      <c r="B70" s="9">
        <v>206</v>
      </c>
      <c r="C70" s="9" t="s">
        <v>12</v>
      </c>
      <c r="D70" s="23">
        <v>3.1636866060000002</v>
      </c>
      <c r="E70" s="23">
        <f t="shared" si="4"/>
        <v>3.1636866060000002</v>
      </c>
      <c r="F70" s="23"/>
      <c r="G70" s="23">
        <f t="shared" si="3"/>
        <v>0.22597761471428573</v>
      </c>
      <c r="H70" s="23">
        <f t="shared" si="5"/>
        <v>0.22597761471428573</v>
      </c>
      <c r="I70" s="23">
        <f t="shared" si="6"/>
        <v>0</v>
      </c>
    </row>
    <row r="71" spans="2:9" ht="15.75" thickBot="1">
      <c r="B71" s="12">
        <v>209</v>
      </c>
      <c r="C71" s="12" t="s">
        <v>13</v>
      </c>
      <c r="D71" s="23">
        <v>0</v>
      </c>
      <c r="E71" s="23">
        <f t="shared" si="4"/>
        <v>0</v>
      </c>
      <c r="F71" s="25"/>
      <c r="G71" s="23">
        <f t="shared" si="3"/>
        <v>0</v>
      </c>
      <c r="H71" s="23">
        <f t="shared" si="5"/>
        <v>0</v>
      </c>
      <c r="I71" s="23">
        <f t="shared" si="6"/>
        <v>0</v>
      </c>
    </row>
    <row r="72" spans="2:9" ht="15.75" thickBot="1">
      <c r="B72" s="15" t="s">
        <v>14</v>
      </c>
      <c r="C72" s="16"/>
      <c r="D72" s="26">
        <f>SUM(D65:D71)</f>
        <v>60789.142141076343</v>
      </c>
      <c r="E72" s="26">
        <f t="shared" ref="E72:I72" si="7">SUM(E65:E71)</f>
        <v>43968.484491076306</v>
      </c>
      <c r="F72" s="42">
        <f t="shared" si="7"/>
        <v>16820.657650000041</v>
      </c>
      <c r="G72" s="26">
        <f t="shared" si="7"/>
        <v>3517.9429805530713</v>
      </c>
      <c r="H72" s="26">
        <f t="shared" si="7"/>
        <v>2957.2543922197365</v>
      </c>
      <c r="I72" s="26">
        <f t="shared" si="7"/>
        <v>560.68858833333468</v>
      </c>
    </row>
    <row r="73" spans="2:9">
      <c r="B73" s="18">
        <v>213</v>
      </c>
      <c r="C73" s="18" t="s">
        <v>15</v>
      </c>
      <c r="D73" s="25">
        <v>34.520000000000003</v>
      </c>
      <c r="E73" s="23">
        <f t="shared" ref="E73:E74" si="8">D73-F73</f>
        <v>15.000000000000004</v>
      </c>
      <c r="F73" s="27">
        <v>19.52</v>
      </c>
      <c r="G73" s="27">
        <f>H73+I73</f>
        <v>1.7220952380952381</v>
      </c>
      <c r="H73" s="23">
        <f t="shared" ref="H73:H74" si="9">E73/14</f>
        <v>1.0714285714285716</v>
      </c>
      <c r="I73" s="23">
        <f t="shared" ref="I73:I74" si="10">F73/30</f>
        <v>0.65066666666666662</v>
      </c>
    </row>
    <row r="74" spans="2:9" ht="15.75" thickBot="1">
      <c r="B74" s="12">
        <v>214</v>
      </c>
      <c r="C74" s="12" t="s">
        <v>16</v>
      </c>
      <c r="D74" s="25">
        <v>332.04629</v>
      </c>
      <c r="E74" s="23">
        <f t="shared" si="8"/>
        <v>330.43272999999999</v>
      </c>
      <c r="F74" s="27">
        <v>1.6135599999999999</v>
      </c>
      <c r="G74" s="27">
        <f t="shared" ref="G74" si="11">H74+I74</f>
        <v>23.65612319047619</v>
      </c>
      <c r="H74" s="23">
        <f t="shared" si="9"/>
        <v>23.602337857142857</v>
      </c>
      <c r="I74" s="23">
        <f t="shared" si="10"/>
        <v>5.3785333333333331E-2</v>
      </c>
    </row>
    <row r="75" spans="2:9" ht="15.75" thickBot="1">
      <c r="B75" s="15" t="s">
        <v>17</v>
      </c>
      <c r="C75" s="16"/>
      <c r="D75" s="26">
        <f>D73+D74</f>
        <v>366.56628999999998</v>
      </c>
      <c r="E75" s="26">
        <f t="shared" ref="E75:I75" si="12">E73+E74</f>
        <v>345.43272999999999</v>
      </c>
      <c r="F75" s="26">
        <f t="shared" si="12"/>
        <v>21.133559999999999</v>
      </c>
      <c r="G75" s="26">
        <f t="shared" si="12"/>
        <v>25.378218428571429</v>
      </c>
      <c r="H75" s="26">
        <f t="shared" si="12"/>
        <v>24.67376642857143</v>
      </c>
      <c r="I75" s="26">
        <f t="shared" si="12"/>
        <v>0.70445199999999997</v>
      </c>
    </row>
    <row r="76" spans="2:9" ht="15.75" thickBot="1">
      <c r="B76" s="15" t="s">
        <v>31</v>
      </c>
      <c r="C76" s="16"/>
      <c r="D76" s="26">
        <f>D72+D75</f>
        <v>61155.708431076346</v>
      </c>
      <c r="E76" s="26">
        <f t="shared" ref="E76:I76" si="13">E72+E75</f>
        <v>44313.917221076306</v>
      </c>
      <c r="F76" s="26">
        <f t="shared" si="13"/>
        <v>16841.791210000039</v>
      </c>
      <c r="G76" s="26">
        <f t="shared" si="13"/>
        <v>3543.3211989816427</v>
      </c>
      <c r="H76" s="26">
        <f t="shared" si="13"/>
        <v>2981.928158648308</v>
      </c>
      <c r="I76" s="26">
        <f t="shared" si="13"/>
        <v>561.39304033333462</v>
      </c>
    </row>
    <row r="77" spans="2:9">
      <c r="B77" s="19"/>
      <c r="C77" s="20"/>
      <c r="D77" s="21"/>
      <c r="E77" s="21"/>
      <c r="F77" s="21"/>
      <c r="G77" s="21"/>
      <c r="H77" s="21"/>
      <c r="I77" s="21"/>
    </row>
    <row r="78" spans="2:9">
      <c r="B78" s="19"/>
      <c r="C78" s="20"/>
      <c r="D78" s="21"/>
      <c r="E78" s="21"/>
      <c r="F78" s="21"/>
      <c r="G78" s="21"/>
      <c r="H78" s="21"/>
      <c r="I78" s="21"/>
    </row>
    <row r="80" spans="2:9">
      <c r="B80" t="s">
        <v>32</v>
      </c>
      <c r="H80" t="s">
        <v>33</v>
      </c>
    </row>
    <row r="81" spans="2:9">
      <c r="C81" t="s">
        <v>34</v>
      </c>
      <c r="I81" t="s">
        <v>35</v>
      </c>
    </row>
    <row r="84" spans="2:9">
      <c r="B84" s="22"/>
      <c r="C84" s="22"/>
      <c r="D84" s="22"/>
      <c r="E84" s="22"/>
      <c r="F84" s="22"/>
      <c r="G84" s="22"/>
    </row>
  </sheetData>
  <mergeCells count="32">
    <mergeCell ref="B72:C72"/>
    <mergeCell ref="B75:C75"/>
    <mergeCell ref="B76:C76"/>
    <mergeCell ref="H63:I63"/>
    <mergeCell ref="B54:H54"/>
    <mergeCell ref="B55:H55"/>
    <mergeCell ref="B51:C51"/>
    <mergeCell ref="B52:C52"/>
    <mergeCell ref="B63:B64"/>
    <mergeCell ref="C63:C64"/>
    <mergeCell ref="D63:D64"/>
    <mergeCell ref="E63:F63"/>
    <mergeCell ref="G63:G64"/>
    <mergeCell ref="E36:E37"/>
    <mergeCell ref="F36:F37"/>
    <mergeCell ref="G36:G37"/>
    <mergeCell ref="B45:C45"/>
    <mergeCell ref="B48:C48"/>
    <mergeCell ref="B49:C49"/>
    <mergeCell ref="B17:C17"/>
    <mergeCell ref="B20:C20"/>
    <mergeCell ref="B21:C21"/>
    <mergeCell ref="B23:C23"/>
    <mergeCell ref="B24:C24"/>
    <mergeCell ref="D36:D37"/>
    <mergeCell ref="B3:G3"/>
    <mergeCell ref="B4:G4"/>
    <mergeCell ref="B7:G7"/>
    <mergeCell ref="D8:D9"/>
    <mergeCell ref="E8:E9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2017-03-24T08:23:34Z</dcterms:modified>
</cp:coreProperties>
</file>